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50" windowHeight="4800" activeTab="0"/>
  </bookViews>
  <sheets>
    <sheet name="P&amp;L" sheetId="1" r:id="rId1"/>
    <sheet name="B&amp;S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1">'B&amp;S'!$A$1:$F$103</definedName>
    <definedName name="_xlnm.Print_Area" localSheetId="0">'P&amp;L'!$A$1:$F$58</definedName>
  </definedNames>
  <calcPr fullCalcOnLoad="1"/>
</workbook>
</file>

<file path=xl/sharedStrings.xml><?xml version="1.0" encoding="utf-8"?>
<sst xmlns="http://schemas.openxmlformats.org/spreadsheetml/2006/main" count="203" uniqueCount="146">
  <si>
    <t>(Incorporated in Malaysia)</t>
  </si>
  <si>
    <t>Condensed Consolidated Balance Sheet</t>
  </si>
  <si>
    <t>At 30 September 2002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</si>
  <si>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</si>
  <si>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</si>
  <si>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</si>
  <si>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</si>
  <si>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</si>
  <si>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</si>
  <si>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Other payables</t>
  </si>
  <si>
    <t>Provision for taxation</t>
  </si>
  <si>
    <t>FINANCED BY -</t>
  </si>
  <si>
    <t>SHARE CAPITAL</t>
  </si>
  <si>
    <t>RESERVES</t>
  </si>
  <si>
    <t>Note</t>
  </si>
  <si>
    <t>30 September 2002</t>
  </si>
  <si>
    <t>Condensed Consolidated Income Statements</t>
  </si>
  <si>
    <t>Revenue</t>
  </si>
  <si>
    <t>Cost of Sales</t>
  </si>
  <si>
    <t>Gross Profit</t>
  </si>
  <si>
    <t>Other operating income</t>
  </si>
  <si>
    <t>Finance Cost</t>
  </si>
  <si>
    <t>Taxation</t>
  </si>
  <si>
    <t>Earnings per share (sen)</t>
  </si>
  <si>
    <t>Condensed Consolidated Statement of Changes in Equity</t>
  </si>
  <si>
    <t xml:space="preserve">Share </t>
  </si>
  <si>
    <t>capital</t>
  </si>
  <si>
    <t>Distributable</t>
  </si>
  <si>
    <t>Retained</t>
  </si>
  <si>
    <t>profits</t>
  </si>
  <si>
    <t>Share</t>
  </si>
  <si>
    <t>Premium</t>
  </si>
  <si>
    <t>Reserve on</t>
  </si>
  <si>
    <t>Consolidation</t>
  </si>
  <si>
    <t>Total</t>
  </si>
  <si>
    <t>Condensed Consolidated Cash Flow Statement</t>
  </si>
  <si>
    <t>Depreciation</t>
  </si>
  <si>
    <t>Interest expense</t>
  </si>
  <si>
    <t>Cash generated from operations</t>
  </si>
  <si>
    <t>Interest paid</t>
  </si>
  <si>
    <t>Tax paid</t>
  </si>
  <si>
    <t>Net cash from investing activities</t>
  </si>
  <si>
    <t>Repayment of term loans</t>
  </si>
  <si>
    <t>Fixed deposits</t>
  </si>
  <si>
    <t>PROPERTY, PLANT AND EQUIPMENT</t>
  </si>
  <si>
    <t>2002</t>
  </si>
  <si>
    <t>2001</t>
  </si>
  <si>
    <t>30 September 2001</t>
  </si>
  <si>
    <t>3 months ended</t>
  </si>
  <si>
    <t>30 September</t>
  </si>
  <si>
    <t xml:space="preserve">NET CURRENT ASSETS </t>
  </si>
  <si>
    <t>The annexed notes form an integral part of this interim financial report.</t>
  </si>
  <si>
    <t>- Interest Income</t>
  </si>
  <si>
    <t>- Others</t>
  </si>
  <si>
    <t>Profit from operations</t>
  </si>
  <si>
    <t>-Interest Expense</t>
  </si>
  <si>
    <t>Profit before taxation</t>
  </si>
  <si>
    <t>Profit after taxation</t>
  </si>
  <si>
    <t>CASH FLOWS FROM  OPERATING ACTIVITIES</t>
  </si>
  <si>
    <t>Adjustments for -</t>
  </si>
  <si>
    <t xml:space="preserve">Operating profit before working capital changes </t>
  </si>
  <si>
    <t>Net cash from operating activities carried forward</t>
  </si>
  <si>
    <t>Net cash from operating activities brought forward</t>
  </si>
  <si>
    <t>CASH FLOWS FROM INVESTING ACTIVITIES</t>
  </si>
  <si>
    <t>Proceeds from disposal of  property, plant and equipment</t>
  </si>
  <si>
    <t>Purchase of property, plant and equipment</t>
  </si>
  <si>
    <t>Net cash from financing activities</t>
  </si>
  <si>
    <t>NET INCREASE IN CASH AND CASH EQUIVALENTS</t>
  </si>
  <si>
    <t>CASH AND CASH EQUIVALENTS AT 30 SEPTEMBER</t>
  </si>
  <si>
    <t>CASH FLOWS FROM FINANCING ACTIVITIES</t>
  </si>
  <si>
    <t>Decrease in trade and other payables</t>
  </si>
  <si>
    <t xml:space="preserve">For the period ended 30 September </t>
  </si>
  <si>
    <t>Profit after taxation for the period</t>
  </si>
  <si>
    <t>Retained Profits</t>
  </si>
  <si>
    <t>Share Premium</t>
  </si>
  <si>
    <t>Reserve on Consolidation</t>
  </si>
  <si>
    <t>SHAREHOLDERS' EQUITY</t>
  </si>
  <si>
    <t xml:space="preserve">For the periods ended 30 September </t>
  </si>
  <si>
    <t>At 30 September 2001</t>
  </si>
  <si>
    <t>The condensed consolidated balance sheet should be read in conjunction with the audited financial statements of the</t>
  </si>
  <si>
    <t>For the period ended 30 September</t>
  </si>
  <si>
    <t xml:space="preserve">The condensed consolidated income statements should be read in conjunction with the audited financial statements of the </t>
  </si>
  <si>
    <t xml:space="preserve">The condensed consolidated cash flow statement  should be read in conjunction with the audited financial statements of </t>
  </si>
  <si>
    <t>The condensed consolidated statement of changes in equity should be read in conjunction with the audited financial statements of</t>
  </si>
  <si>
    <t>12 months ended</t>
  </si>
  <si>
    <t>Minority interest</t>
  </si>
  <si>
    <t>Net profit for the period</t>
  </si>
  <si>
    <t>Share of profits of associated companies</t>
  </si>
  <si>
    <t xml:space="preserve">At 30 September </t>
  </si>
  <si>
    <t>UMS Holdings Berhad</t>
  </si>
  <si>
    <t>ASSOCIATED COMPANIES</t>
  </si>
  <si>
    <t>OTHER INVESTMENTS</t>
  </si>
  <si>
    <t>GOODWILL ON CONSOLIDATION</t>
  </si>
  <si>
    <t>Cash &amp; Cash Equivalents</t>
  </si>
  <si>
    <t>Short term borrowings</t>
  </si>
  <si>
    <t xml:space="preserve">            Deferred taxation</t>
  </si>
  <si>
    <t xml:space="preserve">            Other liabilities</t>
  </si>
  <si>
    <t>LONG TERM LIABILITIES</t>
  </si>
  <si>
    <t>MINORITY INTEREST</t>
  </si>
  <si>
    <t>Trade Creditors</t>
  </si>
  <si>
    <t xml:space="preserve"> </t>
  </si>
  <si>
    <t>Issuance of shares-Bonus</t>
  </si>
  <si>
    <t xml:space="preserve">                                 -ESOS</t>
  </si>
  <si>
    <t>Net profit for the year</t>
  </si>
  <si>
    <t>UMS Holdngs Berhad</t>
  </si>
  <si>
    <t>Bad debts written off</t>
  </si>
  <si>
    <t>Amortisation of goodwill</t>
  </si>
  <si>
    <t>Property,plant and equipment written off</t>
  </si>
  <si>
    <t>Provision for doubtful debts no longer required</t>
  </si>
  <si>
    <t xml:space="preserve">Provision for doubtful debts </t>
  </si>
  <si>
    <t>Profit retained in associated companies</t>
  </si>
  <si>
    <t>Profit from disposal of property,plant and equipment</t>
  </si>
  <si>
    <t>Unrealised loss on foreign exchange</t>
  </si>
  <si>
    <t>Repayment of bills payable</t>
  </si>
  <si>
    <t>Repayment of hire purchase creditors</t>
  </si>
  <si>
    <t>Dividend paid</t>
  </si>
  <si>
    <t>Proceeds from issue of shares</t>
  </si>
  <si>
    <t>CASH AND CASH EQUIVALENTS AT BEGINNING OF YEAR</t>
  </si>
  <si>
    <t>CASH AND CASH EQUIVALENTS AT END OF YEAR</t>
  </si>
  <si>
    <t xml:space="preserve">RM </t>
  </si>
  <si>
    <t>RM</t>
  </si>
  <si>
    <t>Issuance of shares-ESOS</t>
  </si>
  <si>
    <t>At 1 October 2001 as previously reported</t>
  </si>
  <si>
    <t>Prior year adjustment</t>
  </si>
  <si>
    <t>At 1 October 2001 as restated</t>
  </si>
  <si>
    <t>Dividend for year ended 30 September 2001</t>
  </si>
  <si>
    <t>the Group for the year ended  30 September 2001</t>
  </si>
  <si>
    <t>Group for the year ended  30 September 2001</t>
  </si>
  <si>
    <t>Decrease in inventories</t>
  </si>
  <si>
    <t>Decrease in trade and other receivables</t>
  </si>
  <si>
    <t>11.99</t>
  </si>
  <si>
    <t>2.92</t>
  </si>
  <si>
    <t>10.67</t>
  </si>
  <si>
    <t xml:space="preserve">As At 30 September </t>
  </si>
  <si>
    <t>the Group for the year ended  30 September 2001.</t>
  </si>
  <si>
    <t xml:space="preserve">  </t>
  </si>
  <si>
    <t>At 1 October 2000 as previously reported</t>
  </si>
  <si>
    <t>Dividend for year ended 30 September 2000</t>
  </si>
  <si>
    <t>At 1 October 2000 as restated</t>
  </si>
  <si>
    <t>Group for the year ended  30 September 2001.</t>
  </si>
  <si>
    <t>Operating expenses</t>
  </si>
  <si>
    <t xml:space="preserve">                                -</t>
  </si>
  <si>
    <t xml:space="preserve">                                  -</t>
  </si>
  <si>
    <t>Net Tangible Assets per share (sen)</t>
  </si>
  <si>
    <t>- Basic</t>
  </si>
  <si>
    <t>- Diluted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</si>
</sst>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0.00_);\(0.00\)"/>
    <numFmt numFmtId="168" formatCode="0_);\(0\)"/>
    <numFmt numFmtId="169" formatCode="dd/mm/yyyy"/>
    <numFmt numFmtId="170" formatCode="_(* #,##0.000_);_(* \(#,##0.0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1" fillId="0" borderId="1" xfId="0" applyFont="1" applyBorder="1" applyAlignment="1">
      <alignment/>
    </xf>
    <xf numFmtId="37" fontId="1" fillId="0" borderId="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 quotePrefix="1">
      <alignment/>
    </xf>
    <xf numFmtId="37" fontId="2" fillId="0" borderId="0" xfId="0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 quotePrefix="1">
      <alignment/>
    </xf>
    <xf numFmtId="165" fontId="1" fillId="0" borderId="2" xfId="15" applyNumberFormat="1" applyFont="1" applyBorder="1" applyAlignment="1">
      <alignment/>
    </xf>
    <xf numFmtId="165" fontId="2" fillId="0" borderId="0" xfId="15" applyNumberFormat="1" applyFont="1" applyAlignment="1" quotePrefix="1">
      <alignment horizontal="center"/>
    </xf>
    <xf numFmtId="165" fontId="2" fillId="0" borderId="0" xfId="15" applyNumberFormat="1" applyFont="1" applyAlignment="1">
      <alignment horizontal="center"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37" fontId="2" fillId="0" borderId="0" xfId="0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left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/>
    </xf>
    <xf numFmtId="43" fontId="1" fillId="0" borderId="0" xfId="15" applyNumberFormat="1" applyFont="1" applyBorder="1" applyAlignment="1">
      <alignment/>
    </xf>
    <xf numFmtId="165" fontId="1" fillId="0" borderId="6" xfId="15" applyNumberFormat="1" applyFont="1" applyBorder="1" applyAlignment="1" quotePrefix="1">
      <alignment horizontal="right"/>
    </xf>
    <xf numFmtId="165" fontId="1" fillId="0" borderId="5" xfId="15" applyNumberFormat="1" applyFont="1" applyBorder="1" applyAlignment="1" quotePrefix="1">
      <alignment/>
    </xf>
    <xf numFmtId="165" fontId="1" fillId="0" borderId="1" xfId="15" applyNumberFormat="1" applyFont="1" applyBorder="1" applyAlignment="1" quotePrefix="1">
      <alignment/>
    </xf>
    <xf numFmtId="43" fontId="1" fillId="0" borderId="0" xfId="15" applyNumberFormat="1" applyFont="1" applyBorder="1" applyAlignment="1" quotePrefix="1">
      <alignment horizontal="right"/>
    </xf>
    <xf numFmtId="43" fontId="1" fillId="0" borderId="6" xfId="15" applyNumberFormat="1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10</xdr:row>
      <xdr:rowOff>142875</xdr:rowOff>
    </xdr:from>
    <xdr:to>
      <xdr:col>4</xdr:col>
      <xdr:colOff>542925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62475" y="18002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Non Distributable
</a:t>
          </a:r>
        </a:p>
      </xdr:txBody>
    </xdr:sp>
    <xdr:clientData/>
  </xdr:twoCellAnchor>
  <xdr:twoCellAnchor>
    <xdr:from>
      <xdr:col>3</xdr:col>
      <xdr:colOff>76200</xdr:colOff>
      <xdr:row>11</xdr:row>
      <xdr:rowOff>66675</xdr:rowOff>
    </xdr:from>
    <xdr:to>
      <xdr:col>3</xdr:col>
      <xdr:colOff>352425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4286250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11</xdr:row>
      <xdr:rowOff>66675</xdr:rowOff>
    </xdr:from>
    <xdr:to>
      <xdr:col>4</xdr:col>
      <xdr:colOff>771525</xdr:colOff>
      <xdr:row>11</xdr:row>
      <xdr:rowOff>76200</xdr:rowOff>
    </xdr:to>
    <xdr:sp>
      <xdr:nvSpPr>
        <xdr:cNvPr id="3" name="Line 4"/>
        <xdr:cNvSpPr>
          <a:spLocks/>
        </xdr:cNvSpPr>
      </xdr:nvSpPr>
      <xdr:spPr>
        <a:xfrm>
          <a:off x="5553075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tly%20Report%20Cf-Sept%20V%20Ju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H10">
            <v>12008836</v>
          </cell>
        </row>
        <row r="12">
          <cell r="H12">
            <v>7290092</v>
          </cell>
        </row>
        <row r="14">
          <cell r="H14">
            <v>4718744</v>
          </cell>
        </row>
        <row r="17">
          <cell r="H17">
            <v>64856</v>
          </cell>
        </row>
        <row r="18">
          <cell r="H18">
            <v>348004</v>
          </cell>
        </row>
        <row r="20">
          <cell r="H20">
            <v>-3320906</v>
          </cell>
        </row>
        <row r="22">
          <cell r="H22">
            <v>1810698</v>
          </cell>
        </row>
        <row r="25">
          <cell r="H25">
            <v>-1985</v>
          </cell>
        </row>
        <row r="27">
          <cell r="H27">
            <v>1808713</v>
          </cell>
        </row>
        <row r="29">
          <cell r="H29">
            <v>151875</v>
          </cell>
        </row>
        <row r="31">
          <cell r="H31">
            <v>1960588</v>
          </cell>
        </row>
        <row r="37">
          <cell r="H37">
            <v>-9015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45">
      <selection activeCell="A49" sqref="A49"/>
    </sheetView>
  </sheetViews>
  <sheetFormatPr defaultColWidth="9.140625" defaultRowHeight="12.75"/>
  <cols>
    <col min="1" max="1" width="30.7109375" style="1" customWidth="1"/>
    <col min="2" max="2" width="10.7109375" style="1" customWidth="1"/>
    <col min="3" max="5" width="13.7109375" style="11" customWidth="1"/>
    <col min="6" max="6" width="16.28125" style="11" customWidth="1"/>
    <col min="7" max="16384" width="9.140625" style="1" customWidth="1"/>
  </cols>
  <sheetData>
    <row r="1" ht="12.75">
      <c r="A1" s="5" t="s">
        <v>89</v>
      </c>
    </row>
    <row r="2" ht="12.75">
      <c r="A2" s="5" t="s">
        <v>0</v>
      </c>
    </row>
    <row r="5" spans="1:6" s="5" customFormat="1" ht="14.25">
      <c r="A5" s="6" t="s">
        <v>16</v>
      </c>
      <c r="C5" s="22"/>
      <c r="D5" s="22"/>
      <c r="E5" s="22"/>
      <c r="F5" s="22"/>
    </row>
    <row r="6" spans="1:6" s="5" customFormat="1" ht="14.25">
      <c r="A6" s="6" t="s">
        <v>77</v>
      </c>
      <c r="C6" s="22"/>
      <c r="D6" s="22"/>
      <c r="E6" s="22"/>
      <c r="F6" s="22"/>
    </row>
    <row r="7" spans="3:6" s="5" customFormat="1" ht="12.75">
      <c r="C7" s="22"/>
      <c r="D7" s="22"/>
      <c r="E7" s="22"/>
      <c r="F7" s="22"/>
    </row>
    <row r="9" spans="3:6" ht="12.75">
      <c r="C9" s="15" t="s">
        <v>48</v>
      </c>
      <c r="D9" s="15" t="s">
        <v>48</v>
      </c>
      <c r="E9" s="15" t="s">
        <v>84</v>
      </c>
      <c r="F9" s="15" t="s">
        <v>84</v>
      </c>
    </row>
    <row r="10" spans="3:6" ht="12.75">
      <c r="C10" s="14" t="s">
        <v>49</v>
      </c>
      <c r="D10" s="14" t="s">
        <v>49</v>
      </c>
      <c r="E10" s="14" t="s">
        <v>49</v>
      </c>
      <c r="F10" s="14" t="s">
        <v>49</v>
      </c>
    </row>
    <row r="11" spans="3:6" ht="12.75">
      <c r="C11" s="14" t="s">
        <v>45</v>
      </c>
      <c r="D11" s="14" t="s">
        <v>46</v>
      </c>
      <c r="E11" s="14" t="s">
        <v>45</v>
      </c>
      <c r="F11" s="14" t="s">
        <v>46</v>
      </c>
    </row>
    <row r="12" spans="3:6" ht="12.75">
      <c r="C12" s="15" t="s">
        <v>120</v>
      </c>
      <c r="D12" s="15" t="s">
        <v>120</v>
      </c>
      <c r="E12" s="15" t="s">
        <v>120</v>
      </c>
      <c r="F12" s="15" t="s">
        <v>120</v>
      </c>
    </row>
    <row r="13" ht="12.75">
      <c r="B13" s="8" t="s">
        <v>14</v>
      </c>
    </row>
    <row r="15" spans="1:6" ht="12.75">
      <c r="A15" s="21" t="s">
        <v>17</v>
      </c>
      <c r="B15" s="4"/>
      <c r="C15" s="23">
        <f>'[1]Sheet1'!H10</f>
        <v>12008836</v>
      </c>
      <c r="D15" s="23">
        <v>12723648</v>
      </c>
      <c r="E15" s="23">
        <v>45214877</v>
      </c>
      <c r="F15" s="23">
        <v>54348784</v>
      </c>
    </row>
    <row r="17" spans="1:6" ht="12.75">
      <c r="A17" s="5" t="s">
        <v>18</v>
      </c>
      <c r="C17" s="16">
        <f>'[1]Sheet1'!H12</f>
        <v>7290092</v>
      </c>
      <c r="D17" s="16">
        <v>7374080</v>
      </c>
      <c r="E17" s="16">
        <v>29689615</v>
      </c>
      <c r="F17" s="16">
        <v>36858754</v>
      </c>
    </row>
    <row r="19" spans="1:6" ht="12.75">
      <c r="A19" s="1" t="s">
        <v>19</v>
      </c>
      <c r="C19" s="11">
        <f>'[1]Sheet1'!H14</f>
        <v>4718744</v>
      </c>
      <c r="D19" s="11">
        <f>+D15-D17</f>
        <v>5349568</v>
      </c>
      <c r="E19" s="11">
        <f>+E15-E17</f>
        <v>15525262</v>
      </c>
      <c r="F19" s="11">
        <f>+F15-F17</f>
        <v>17490030</v>
      </c>
    </row>
    <row r="21" ht="12.75">
      <c r="A21" s="1" t="s">
        <v>20</v>
      </c>
    </row>
    <row r="22" spans="1:6" ht="12.75">
      <c r="A22" s="9" t="s">
        <v>52</v>
      </c>
      <c r="C22" s="11">
        <f>'[1]Sheet1'!H17</f>
        <v>64856</v>
      </c>
      <c r="D22" s="11">
        <v>48957</v>
      </c>
      <c r="E22" s="11">
        <v>256043</v>
      </c>
      <c r="F22" s="11">
        <v>59467</v>
      </c>
    </row>
    <row r="23" spans="1:6" ht="12.75">
      <c r="A23" s="9" t="s">
        <v>53</v>
      </c>
      <c r="C23" s="11">
        <f>'[1]Sheet1'!H18</f>
        <v>348004</v>
      </c>
      <c r="D23" s="11">
        <v>250788</v>
      </c>
      <c r="E23" s="11">
        <v>1241494</v>
      </c>
      <c r="F23" s="11">
        <v>761097</v>
      </c>
    </row>
    <row r="25" spans="1:6" ht="12.75">
      <c r="A25" s="1" t="s">
        <v>140</v>
      </c>
      <c r="C25" s="16">
        <f>'[1]Sheet1'!H20</f>
        <v>-3320906</v>
      </c>
      <c r="D25" s="16">
        <v>-3552165</v>
      </c>
      <c r="E25" s="16">
        <f>-11290436-60000</f>
        <v>-11350436</v>
      </c>
      <c r="F25" s="16">
        <v>-11907597</v>
      </c>
    </row>
    <row r="26" ht="12.75">
      <c r="C26" s="11">
        <f>'[1]Sheet1'!H21</f>
        <v>0</v>
      </c>
    </row>
    <row r="27" spans="1:6" ht="12.75">
      <c r="A27" s="1" t="s">
        <v>54</v>
      </c>
      <c r="C27" s="11">
        <f>'[1]Sheet1'!H22</f>
        <v>1810698</v>
      </c>
      <c r="D27" s="11">
        <f>+D19+D23+D25+D22</f>
        <v>2097148</v>
      </c>
      <c r="E27" s="11">
        <f>+E19+E23+E25+E22</f>
        <v>5672363</v>
      </c>
      <c r="F27" s="11">
        <f>+F19+F23+F25+F22</f>
        <v>6402997</v>
      </c>
    </row>
    <row r="29" ht="12.75">
      <c r="A29" s="1" t="s">
        <v>21</v>
      </c>
    </row>
    <row r="30" spans="1:6" ht="12.75">
      <c r="A30" s="9" t="s">
        <v>55</v>
      </c>
      <c r="C30" s="16">
        <f>'[1]Sheet1'!H25</f>
        <v>-1985</v>
      </c>
      <c r="D30" s="16">
        <v>-13584</v>
      </c>
      <c r="E30" s="16">
        <v>-13377</v>
      </c>
      <c r="F30" s="16">
        <v>-115045</v>
      </c>
    </row>
    <row r="31" ht="12.75">
      <c r="C31" s="11">
        <f>'[1]Sheet1'!H26</f>
        <v>0</v>
      </c>
    </row>
    <row r="32" spans="1:6" ht="12.75">
      <c r="A32" s="1" t="s">
        <v>56</v>
      </c>
      <c r="C32" s="23">
        <f>'[1]Sheet1'!H27</f>
        <v>1808713</v>
      </c>
      <c r="D32" s="23">
        <f>+D27+D30</f>
        <v>2083564</v>
      </c>
      <c r="E32" s="23">
        <f>+E27+E30</f>
        <v>5658986</v>
      </c>
      <c r="F32" s="23">
        <f>+F27+F30</f>
        <v>6287952</v>
      </c>
    </row>
    <row r="33" spans="3:6" ht="12.75">
      <c r="C33" s="23"/>
      <c r="D33" s="23"/>
      <c r="E33" s="23"/>
      <c r="F33" s="23"/>
    </row>
    <row r="34" spans="1:6" ht="12.75">
      <c r="A34" s="1" t="s">
        <v>87</v>
      </c>
      <c r="C34" s="16">
        <f>'[1]Sheet1'!H29</f>
        <v>151875</v>
      </c>
      <c r="D34" s="16">
        <v>268136</v>
      </c>
      <c r="E34" s="16">
        <v>1247500</v>
      </c>
      <c r="F34" s="16">
        <v>1616432</v>
      </c>
    </row>
    <row r="35" spans="3:6" ht="12.75">
      <c r="C35" s="23"/>
      <c r="D35" s="23"/>
      <c r="E35" s="23"/>
      <c r="F35" s="23"/>
    </row>
    <row r="36" spans="1:6" ht="12.75">
      <c r="A36" s="1" t="s">
        <v>56</v>
      </c>
      <c r="C36" s="23">
        <f>'[1]Sheet1'!H31</f>
        <v>1960588</v>
      </c>
      <c r="D36" s="23">
        <f>+D32+D34</f>
        <v>2351700</v>
      </c>
      <c r="E36" s="23">
        <f>E32+E34</f>
        <v>6906486</v>
      </c>
      <c r="F36" s="23">
        <f>F32+F34</f>
        <v>7904384</v>
      </c>
    </row>
    <row r="38" spans="1:6" ht="12.75">
      <c r="A38" s="1" t="s">
        <v>22</v>
      </c>
      <c r="B38" s="8">
        <v>5</v>
      </c>
      <c r="C38" s="23">
        <v>-627000</v>
      </c>
      <c r="D38" s="11">
        <v>-1089016</v>
      </c>
      <c r="E38" s="11">
        <f>-339000-1910000</f>
        <v>-2249000</v>
      </c>
      <c r="F38" s="11">
        <v>-2666516</v>
      </c>
    </row>
    <row r="39" spans="3:6" ht="12.75">
      <c r="C39" s="16"/>
      <c r="D39" s="16"/>
      <c r="E39" s="16"/>
      <c r="F39" s="16"/>
    </row>
    <row r="40" spans="1:6" ht="12.75">
      <c r="A40" s="1" t="s">
        <v>57</v>
      </c>
      <c r="C40" s="23">
        <v>1333588</v>
      </c>
      <c r="D40" s="23">
        <f>+D36+D38</f>
        <v>1262684</v>
      </c>
      <c r="E40" s="23">
        <f>+E36+E38</f>
        <v>4657486</v>
      </c>
      <c r="F40" s="23">
        <f>+F36+F38</f>
        <v>5237868</v>
      </c>
    </row>
    <row r="42" spans="1:6" ht="12.75">
      <c r="A42" s="1" t="s">
        <v>85</v>
      </c>
      <c r="C42" s="11">
        <f>'[1]Sheet1'!H37</f>
        <v>-9015</v>
      </c>
      <c r="D42" s="11">
        <v>7878</v>
      </c>
      <c r="E42" s="11">
        <f>-11676</f>
        <v>-11676</v>
      </c>
      <c r="F42" s="11">
        <v>-15309</v>
      </c>
    </row>
    <row r="44" spans="1:6" ht="13.5" thickBot="1">
      <c r="A44" s="1" t="s">
        <v>86</v>
      </c>
      <c r="C44" s="13">
        <v>1324573</v>
      </c>
      <c r="D44" s="13">
        <f>+D40+D42</f>
        <v>1270562</v>
      </c>
      <c r="E44" s="13">
        <f>E40+E42</f>
        <v>4645810</v>
      </c>
      <c r="F44" s="13">
        <f>F40+F42</f>
        <v>5222559</v>
      </c>
    </row>
    <row r="45" ht="13.5" thickTop="1"/>
    <row r="46" spans="1:5" ht="12.75">
      <c r="A46" s="1" t="s">
        <v>23</v>
      </c>
      <c r="B46" s="8"/>
      <c r="E46" s="11" t="s">
        <v>100</v>
      </c>
    </row>
    <row r="47" spans="1:6" ht="12.75">
      <c r="A47" s="9" t="s">
        <v>144</v>
      </c>
      <c r="B47" s="8"/>
      <c r="C47" s="28">
        <v>3.26</v>
      </c>
      <c r="D47" s="32">
        <v>3.2</v>
      </c>
      <c r="E47" s="28">
        <v>11.45</v>
      </c>
      <c r="F47" s="32">
        <v>13.17</v>
      </c>
    </row>
    <row r="48" spans="1:6" ht="13.5" thickBot="1">
      <c r="A48" s="9" t="s">
        <v>145</v>
      </c>
      <c r="C48" s="33">
        <v>3.04</v>
      </c>
      <c r="D48" s="29" t="s">
        <v>131</v>
      </c>
      <c r="E48" s="29" t="s">
        <v>132</v>
      </c>
      <c r="F48" s="29" t="s">
        <v>130</v>
      </c>
    </row>
    <row r="49" ht="13.5" thickTop="1"/>
    <row r="52" spans="1:5" s="5" customFormat="1" ht="12.75">
      <c r="A52" s="5" t="s">
        <v>81</v>
      </c>
      <c r="B52" s="8"/>
      <c r="C52" s="22"/>
      <c r="E52" s="22"/>
    </row>
    <row r="53" spans="1:5" s="5" customFormat="1" ht="12.75">
      <c r="A53" s="5" t="s">
        <v>139</v>
      </c>
      <c r="B53" s="8"/>
      <c r="C53" s="22"/>
      <c r="E53" s="22"/>
    </row>
    <row r="54" spans="2:5" s="5" customFormat="1" ht="12.75">
      <c r="B54" s="8"/>
      <c r="C54" s="22"/>
      <c r="E54" s="22"/>
    </row>
    <row r="55" spans="2:5" s="5" customFormat="1" ht="12.75">
      <c r="B55" s="8"/>
      <c r="C55" s="22"/>
      <c r="E55" s="22"/>
    </row>
    <row r="56" ht="12.75">
      <c r="A56" s="1" t="s">
        <v>51</v>
      </c>
    </row>
  </sheetData>
  <printOptions/>
  <pageMargins left="0.75" right="0.26" top="1" bottom="1" header="0.5" footer="0.5"/>
  <pageSetup fitToHeight="1" fitToWidth="1" horizontalDpi="600" verticalDpi="600" orientation="portrait" scale="88" r:id="rId1"/>
  <headerFooter alignWithMargins="0">
    <oddHeader>&amp;L&amp;"Times New Roman,Regular"&amp;8Tempatan No : 74125-V</oddHeader>
    <oddFooter>&amp;L&amp;"Times New Roman,Regular"&amp;8UMS Holdings Berhad Interim Report Q4 2002&amp;R&amp;"Times New Roman,Regular"&amp;12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A1" sqref="A1:F103"/>
    </sheetView>
  </sheetViews>
  <sheetFormatPr defaultColWidth="9.140625" defaultRowHeight="12.75"/>
  <cols>
    <col min="1" max="1" width="40.7109375" style="1" customWidth="1"/>
    <col min="2" max="2" width="10.7109375" style="8" customWidth="1"/>
    <col min="3" max="3" width="18.7109375" style="11" customWidth="1"/>
    <col min="4" max="4" width="4.00390625" style="1" customWidth="1"/>
    <col min="5" max="5" width="18.7109375" style="11" customWidth="1"/>
    <col min="6" max="6" width="3.28125" style="1" customWidth="1"/>
    <col min="7" max="16384" width="9.140625" style="1" customWidth="1"/>
  </cols>
  <sheetData>
    <row r="1" spans="1:5" s="5" customFormat="1" ht="12.75">
      <c r="A1" s="5" t="s">
        <v>89</v>
      </c>
      <c r="B1" s="8"/>
      <c r="C1" s="22" t="s">
        <v>100</v>
      </c>
      <c r="E1" s="22"/>
    </row>
    <row r="2" spans="1:5" s="5" customFormat="1" ht="12.75">
      <c r="A2" s="5" t="s">
        <v>0</v>
      </c>
      <c r="B2" s="8"/>
      <c r="C2" s="22"/>
      <c r="E2" s="22"/>
    </row>
    <row r="4" spans="1:5" s="5" customFormat="1" ht="14.25">
      <c r="A4" s="6" t="s">
        <v>1</v>
      </c>
      <c r="B4" s="8"/>
      <c r="C4" s="22"/>
      <c r="E4" s="22"/>
    </row>
    <row r="5" spans="1:5" s="5" customFormat="1" ht="14.25">
      <c r="A5" s="6" t="s">
        <v>133</v>
      </c>
      <c r="B5" s="8"/>
      <c r="C5" s="22"/>
      <c r="E5" s="22"/>
    </row>
    <row r="6" spans="1:5" s="5" customFormat="1" ht="14.25">
      <c r="A6" s="6"/>
      <c r="B6" s="8"/>
      <c r="C6" s="22"/>
      <c r="E6" s="22"/>
    </row>
    <row r="7" spans="1:5" s="5" customFormat="1" ht="14.25">
      <c r="A7" s="6"/>
      <c r="B7" s="8"/>
      <c r="C7" s="22"/>
      <c r="E7" s="22"/>
    </row>
    <row r="9" spans="3:5" ht="12.75">
      <c r="C9" s="14" t="s">
        <v>15</v>
      </c>
      <c r="D9" s="7"/>
      <c r="E9" s="14" t="s">
        <v>47</v>
      </c>
    </row>
    <row r="10" spans="3:5" ht="12.75">
      <c r="C10" s="15" t="s">
        <v>119</v>
      </c>
      <c r="D10" s="8"/>
      <c r="E10" s="15" t="s">
        <v>119</v>
      </c>
    </row>
    <row r="11" spans="3:4" ht="12.75">
      <c r="C11" s="26"/>
      <c r="D11" s="2"/>
    </row>
    <row r="12" ht="12.75">
      <c r="B12" s="8" t="s">
        <v>14</v>
      </c>
    </row>
    <row r="14" spans="1:5" ht="12.75">
      <c r="A14" s="5" t="s">
        <v>44</v>
      </c>
      <c r="B14" s="8">
        <v>2</v>
      </c>
      <c r="C14" s="11">
        <v>20377481</v>
      </c>
      <c r="E14" s="11">
        <v>19654359</v>
      </c>
    </row>
    <row r="15" ht="12.75">
      <c r="A15" s="5"/>
    </row>
    <row r="16" spans="1:5" ht="12.75">
      <c r="A16" s="5" t="s">
        <v>92</v>
      </c>
      <c r="C16" s="11">
        <v>301751</v>
      </c>
      <c r="E16" s="11">
        <v>402334</v>
      </c>
    </row>
    <row r="17" ht="12.75">
      <c r="A17" s="5"/>
    </row>
    <row r="18" spans="1:5" ht="12.75">
      <c r="A18" s="5" t="s">
        <v>90</v>
      </c>
      <c r="C18" s="11">
        <v>8483435</v>
      </c>
      <c r="E18" s="11">
        <v>7834935</v>
      </c>
    </row>
    <row r="19" ht="12.75">
      <c r="A19" s="5"/>
    </row>
    <row r="20" spans="1:5" ht="12.75">
      <c r="A20" s="5" t="s">
        <v>91</v>
      </c>
      <c r="C20" s="23">
        <v>53700</v>
      </c>
      <c r="D20" s="4"/>
      <c r="E20" s="23">
        <v>53700</v>
      </c>
    </row>
    <row r="22" ht="12.75">
      <c r="A22" s="1" t="s">
        <v>100</v>
      </c>
    </row>
    <row r="23" ht="12.75">
      <c r="A23" s="5" t="s">
        <v>3</v>
      </c>
    </row>
    <row r="24" spans="1:5" ht="12.75">
      <c r="A24" s="1" t="s">
        <v>4</v>
      </c>
      <c r="C24" s="17">
        <v>6849779</v>
      </c>
      <c r="D24" s="4"/>
      <c r="E24" s="17">
        <v>7736345</v>
      </c>
    </row>
    <row r="25" spans="1:5" ht="12.75">
      <c r="A25" s="1" t="s">
        <v>5</v>
      </c>
      <c r="C25" s="18">
        <v>19958500</v>
      </c>
      <c r="D25" s="4"/>
      <c r="E25" s="18">
        <v>22319707</v>
      </c>
    </row>
    <row r="26" spans="1:5" ht="12.75">
      <c r="A26" s="1" t="s">
        <v>6</v>
      </c>
      <c r="C26" s="18">
        <v>453715</v>
      </c>
      <c r="D26" s="4"/>
      <c r="E26" s="18">
        <v>755509</v>
      </c>
    </row>
    <row r="27" spans="1:5" ht="12.75">
      <c r="A27" s="1" t="s">
        <v>22</v>
      </c>
      <c r="C27" s="18">
        <v>625648</v>
      </c>
      <c r="D27" s="4"/>
      <c r="E27" s="31" t="s">
        <v>142</v>
      </c>
    </row>
    <row r="28" spans="1:5" ht="12.75">
      <c r="A28" s="1" t="s">
        <v>93</v>
      </c>
      <c r="C28" s="19">
        <f>1006902+12111560</f>
        <v>13118462</v>
      </c>
      <c r="D28" s="4"/>
      <c r="E28" s="19">
        <v>9390767</v>
      </c>
    </row>
    <row r="29" spans="3:5" ht="12.75">
      <c r="C29" s="18"/>
      <c r="D29" s="4"/>
      <c r="E29" s="18"/>
    </row>
    <row r="30" spans="3:5" ht="12.75">
      <c r="C30" s="19">
        <f>SUM(C24:C28)</f>
        <v>41006104</v>
      </c>
      <c r="D30" s="4"/>
      <c r="E30" s="19">
        <f>SUM(E24:E28)</f>
        <v>40202328</v>
      </c>
    </row>
    <row r="31" spans="3:4" ht="12.75">
      <c r="C31" s="23"/>
      <c r="D31" s="4"/>
    </row>
    <row r="33" ht="12.75">
      <c r="A33" s="5" t="s">
        <v>8</v>
      </c>
    </row>
    <row r="34" spans="1:5" ht="12.75">
      <c r="A34" s="1" t="s">
        <v>99</v>
      </c>
      <c r="C34" s="17">
        <f>15671310+999293-11536856</f>
        <v>5133747</v>
      </c>
      <c r="D34" s="4"/>
      <c r="E34" s="17">
        <v>5085353</v>
      </c>
    </row>
    <row r="35" spans="1:5" ht="12.75">
      <c r="A35" s="1" t="s">
        <v>9</v>
      </c>
      <c r="C35" s="18">
        <f>2114946-999293+60000+4941</f>
        <v>1180594</v>
      </c>
      <c r="D35" s="4"/>
      <c r="E35" s="18">
        <v>1347849</v>
      </c>
    </row>
    <row r="36" spans="1:5" ht="12.75">
      <c r="A36" s="1" t="s">
        <v>94</v>
      </c>
      <c r="B36" s="8">
        <v>11</v>
      </c>
      <c r="C36" s="18">
        <v>66213</v>
      </c>
      <c r="D36" s="4"/>
      <c r="E36" s="18">
        <v>845720</v>
      </c>
    </row>
    <row r="37" spans="1:5" ht="12.75">
      <c r="A37" s="1" t="s">
        <v>10</v>
      </c>
      <c r="C37" s="30" t="s">
        <v>141</v>
      </c>
      <c r="D37" s="4"/>
      <c r="E37" s="19">
        <v>2056215</v>
      </c>
    </row>
    <row r="38" spans="3:5" ht="12.75">
      <c r="C38" s="18"/>
      <c r="D38" s="4"/>
      <c r="E38" s="18"/>
    </row>
    <row r="39" spans="3:5" ht="12.75">
      <c r="C39" s="19">
        <f>SUM(C34:C37)</f>
        <v>6380554</v>
      </c>
      <c r="D39" s="4"/>
      <c r="E39" s="19">
        <f>SUM(E34:E37)</f>
        <v>9335137</v>
      </c>
    </row>
    <row r="40" spans="3:4" ht="12.75">
      <c r="C40" s="23"/>
      <c r="D40" s="4"/>
    </row>
    <row r="41" spans="3:4" ht="12.75">
      <c r="C41" s="23"/>
      <c r="D41" s="4"/>
    </row>
    <row r="42" spans="1:5" ht="12.75">
      <c r="A42" s="5" t="s">
        <v>50</v>
      </c>
      <c r="C42" s="16">
        <f>+C30-C39</f>
        <v>34625550</v>
      </c>
      <c r="D42" s="4"/>
      <c r="E42" s="16">
        <f>+E30-E39</f>
        <v>30867191</v>
      </c>
    </row>
    <row r="44" spans="3:5" ht="13.5" thickBot="1">
      <c r="C44" s="20">
        <f>+C42+C14+C16+C18+C20</f>
        <v>63841917</v>
      </c>
      <c r="D44" s="4"/>
      <c r="E44" s="20">
        <f>+E42+E14+E16+E18+E20</f>
        <v>58812519</v>
      </c>
    </row>
    <row r="45" spans="3:5" ht="13.5" thickTop="1">
      <c r="C45" s="23"/>
      <c r="D45" s="4"/>
      <c r="E45" s="23"/>
    </row>
    <row r="46" spans="3:5" ht="12.75">
      <c r="C46" s="23"/>
      <c r="D46" s="4"/>
      <c r="E46" s="23"/>
    </row>
    <row r="47" spans="3:5" ht="12.75">
      <c r="C47" s="23"/>
      <c r="D47" s="4"/>
      <c r="E47" s="23"/>
    </row>
    <row r="48" spans="3:5" ht="12.75">
      <c r="C48" s="23"/>
      <c r="D48" s="4"/>
      <c r="E48" s="23"/>
    </row>
    <row r="49" spans="3:5" ht="12.75">
      <c r="C49" s="23"/>
      <c r="D49" s="4"/>
      <c r="E49" s="23"/>
    </row>
    <row r="50" spans="3:5" ht="12.75">
      <c r="C50" s="23"/>
      <c r="D50" s="4"/>
      <c r="E50" s="23"/>
    </row>
    <row r="51" spans="3:5" ht="12.75">
      <c r="C51" s="23"/>
      <c r="D51" s="4"/>
      <c r="E51" s="23"/>
    </row>
    <row r="52" spans="3:5" ht="12.75">
      <c r="C52" s="23"/>
      <c r="D52" s="4"/>
      <c r="E52" s="23"/>
    </row>
    <row r="53" spans="1:5" s="5" customFormat="1" ht="12.75">
      <c r="A53" s="5" t="s">
        <v>89</v>
      </c>
      <c r="B53" s="8"/>
      <c r="C53" s="22"/>
      <c r="E53" s="22"/>
    </row>
    <row r="54" spans="1:5" s="5" customFormat="1" ht="12.75">
      <c r="A54" s="5" t="s">
        <v>0</v>
      </c>
      <c r="B54" s="8"/>
      <c r="C54" s="22"/>
      <c r="E54" s="22"/>
    </row>
    <row r="56" spans="1:5" s="5" customFormat="1" ht="14.25">
      <c r="A56" s="6" t="s">
        <v>1</v>
      </c>
      <c r="B56" s="8"/>
      <c r="C56" s="22"/>
      <c r="E56" s="22"/>
    </row>
    <row r="57" spans="1:5" s="5" customFormat="1" ht="14.25">
      <c r="A57" s="6" t="s">
        <v>88</v>
      </c>
      <c r="B57" s="8"/>
      <c r="C57" s="22"/>
      <c r="E57" s="22"/>
    </row>
    <row r="59" spans="3:5" ht="12.75">
      <c r="C59" s="14" t="s">
        <v>15</v>
      </c>
      <c r="D59" s="7"/>
      <c r="E59" s="14" t="s">
        <v>47</v>
      </c>
    </row>
    <row r="60" spans="3:5" ht="12.75">
      <c r="C60" s="15" t="s">
        <v>119</v>
      </c>
      <c r="D60" s="8"/>
      <c r="E60" s="15" t="s">
        <v>119</v>
      </c>
    </row>
    <row r="61" spans="3:4" ht="12.75">
      <c r="C61" s="26"/>
      <c r="D61" s="2"/>
    </row>
    <row r="62" ht="12.75">
      <c r="B62" s="8" t="s">
        <v>14</v>
      </c>
    </row>
    <row r="65" ht="12.75">
      <c r="A65" s="5" t="s">
        <v>11</v>
      </c>
    </row>
    <row r="67" spans="1:5" ht="12.75">
      <c r="A67" s="5" t="s">
        <v>12</v>
      </c>
      <c r="B67" s="8">
        <v>9</v>
      </c>
      <c r="C67" s="11">
        <v>40584000</v>
      </c>
      <c r="E67" s="11">
        <v>39669000</v>
      </c>
    </row>
    <row r="68" spans="1:4" ht="12.75">
      <c r="A68" s="5" t="s">
        <v>13</v>
      </c>
      <c r="C68" s="23"/>
      <c r="D68" s="4"/>
    </row>
    <row r="69" spans="1:5" ht="12.75">
      <c r="A69" s="1" t="s">
        <v>73</v>
      </c>
      <c r="C69" s="17">
        <f>Equity!$C$27</f>
        <v>20572950</v>
      </c>
      <c r="D69" s="4"/>
      <c r="E69" s="17">
        <f>15932079+571234</f>
        <v>16503313</v>
      </c>
    </row>
    <row r="70" spans="1:5" ht="12.75">
      <c r="A70" s="1" t="s">
        <v>74</v>
      </c>
      <c r="C70" s="18">
        <v>1963740</v>
      </c>
      <c r="D70" s="4"/>
      <c r="E70" s="18">
        <v>1963740</v>
      </c>
    </row>
    <row r="71" spans="1:5" ht="12.75">
      <c r="A71" s="1" t="s">
        <v>75</v>
      </c>
      <c r="C71" s="19">
        <v>35518</v>
      </c>
      <c r="D71" s="4"/>
      <c r="E71" s="19">
        <v>35518</v>
      </c>
    </row>
    <row r="72" spans="3:5" ht="12.75">
      <c r="C72" s="23"/>
      <c r="D72" s="4"/>
      <c r="E72" s="23"/>
    </row>
    <row r="73" spans="3:5" ht="12.75">
      <c r="C73" s="16">
        <f>SUM(C69:C71)</f>
        <v>22572208</v>
      </c>
      <c r="D73" s="4"/>
      <c r="E73" s="16">
        <f>SUM(E69:E71)</f>
        <v>18502571</v>
      </c>
    </row>
    <row r="74" spans="1:5" ht="12.75">
      <c r="A74" s="5" t="s">
        <v>76</v>
      </c>
      <c r="C74" s="23">
        <f>SUM(C67:C71)</f>
        <v>63156208</v>
      </c>
      <c r="E74" s="11">
        <f>SUM(E67:E71)</f>
        <v>58171571</v>
      </c>
    </row>
    <row r="75" spans="1:3" ht="12.75">
      <c r="A75" s="5"/>
      <c r="C75" s="23"/>
    </row>
    <row r="76" spans="1:5" ht="12.75">
      <c r="A76" s="5" t="s">
        <v>98</v>
      </c>
      <c r="C76" s="23">
        <v>156009</v>
      </c>
      <c r="E76" s="11">
        <v>144333</v>
      </c>
    </row>
    <row r="77" ht="12.75">
      <c r="A77" s="5"/>
    </row>
    <row r="78" ht="12.75">
      <c r="A78" s="5" t="s">
        <v>97</v>
      </c>
    </row>
    <row r="79" spans="1:5" ht="12.75">
      <c r="A79" s="1" t="s">
        <v>95</v>
      </c>
      <c r="C79" s="11">
        <f>419700+110000</f>
        <v>529700</v>
      </c>
      <c r="E79" s="11">
        <v>419700</v>
      </c>
    </row>
    <row r="80" spans="1:5" ht="12.75">
      <c r="A80" s="1" t="s">
        <v>96</v>
      </c>
      <c r="C80" s="16">
        <v>0</v>
      </c>
      <c r="D80" s="4"/>
      <c r="E80" s="16">
        <v>76915</v>
      </c>
    </row>
    <row r="82" spans="3:5" ht="13.5" thickBot="1">
      <c r="C82" s="20">
        <f>SUM(C74:C80)</f>
        <v>63841917</v>
      </c>
      <c r="D82" s="4"/>
      <c r="E82" s="20">
        <f>SUM(E74:E80)</f>
        <v>58812519</v>
      </c>
    </row>
    <row r="83" ht="13.5" thickTop="1"/>
    <row r="84" spans="1:5" ht="12.75">
      <c r="A84" s="1" t="s">
        <v>143</v>
      </c>
      <c r="C84" s="11">
        <v>155</v>
      </c>
      <c r="E84" s="11">
        <v>146</v>
      </c>
    </row>
    <row r="88" spans="1:5" s="5" customFormat="1" ht="12.75">
      <c r="A88" s="5" t="s">
        <v>79</v>
      </c>
      <c r="B88" s="8"/>
      <c r="C88" s="22"/>
      <c r="E88" s="22"/>
    </row>
    <row r="89" spans="1:5" s="5" customFormat="1" ht="12.75">
      <c r="A89" s="5" t="s">
        <v>127</v>
      </c>
      <c r="B89" s="8"/>
      <c r="C89" s="22"/>
      <c r="E89" s="22"/>
    </row>
    <row r="92" ht="12.75">
      <c r="A92" s="1" t="s">
        <v>51</v>
      </c>
    </row>
  </sheetData>
  <printOptions/>
  <pageMargins left="0.62" right="0.18" top="0.9" bottom="0.5" header="0.5" footer="0.5"/>
  <pageSetup horizontalDpi="600" verticalDpi="600" orientation="portrait" r:id="rId1"/>
  <headerFooter alignWithMargins="0">
    <oddHeader>&amp;L&amp;"Times New Roman,Regular"&amp;8Tempatan No :74125-V</oddHeader>
    <oddFooter>&amp;L&amp;"Times New Roman,Regular"&amp;8UMS Holdings Berhad Interim Report Q4 2002&amp;R&amp;"Times New Roman,Regular"&amp;12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9">
      <selection activeCell="A13" sqref="A13"/>
    </sheetView>
  </sheetViews>
  <sheetFormatPr defaultColWidth="9.140625" defaultRowHeight="12.75"/>
  <cols>
    <col min="1" max="1" width="37.7109375" style="1" customWidth="1"/>
    <col min="2" max="5" width="12.7109375" style="11" customWidth="1"/>
    <col min="6" max="6" width="13.28125" style="11" customWidth="1"/>
    <col min="7" max="7" width="10.7109375" style="1" bestFit="1" customWidth="1"/>
    <col min="8" max="16384" width="9.140625" style="1" customWidth="1"/>
  </cols>
  <sheetData>
    <row r="1" spans="1:6" s="5" customFormat="1" ht="12.75">
      <c r="A1" s="5" t="s">
        <v>89</v>
      </c>
      <c r="B1" s="22"/>
      <c r="C1" s="22"/>
      <c r="D1" s="22"/>
      <c r="E1" s="22"/>
      <c r="F1" s="22"/>
    </row>
    <row r="2" spans="1:6" s="5" customFormat="1" ht="12.75">
      <c r="A2" s="5" t="s">
        <v>0</v>
      </c>
      <c r="B2" s="22"/>
      <c r="C2" s="22"/>
      <c r="D2" s="22"/>
      <c r="E2" s="22"/>
      <c r="F2" s="22"/>
    </row>
    <row r="3" spans="2:6" s="5" customFormat="1" ht="12.75">
      <c r="B3" s="22"/>
      <c r="C3" s="22"/>
      <c r="D3" s="22"/>
      <c r="E3" s="22"/>
      <c r="F3" s="22"/>
    </row>
    <row r="4" spans="2:6" s="5" customFormat="1" ht="12.75">
      <c r="B4" s="22"/>
      <c r="C4" s="22"/>
      <c r="D4" s="22"/>
      <c r="E4" s="22"/>
      <c r="F4" s="22"/>
    </row>
    <row r="5" spans="1:6" s="5" customFormat="1" ht="14.25">
      <c r="A5" s="6" t="s">
        <v>24</v>
      </c>
      <c r="B5" s="22"/>
      <c r="C5" s="22"/>
      <c r="D5" s="22"/>
      <c r="E5" s="22"/>
      <c r="F5" s="22"/>
    </row>
    <row r="6" spans="1:6" s="5" customFormat="1" ht="14.25">
      <c r="A6" s="6" t="s">
        <v>80</v>
      </c>
      <c r="B6" s="22"/>
      <c r="C6" s="22"/>
      <c r="D6" s="22"/>
      <c r="E6" s="22"/>
      <c r="F6" s="22"/>
    </row>
    <row r="7" spans="2:6" s="5" customFormat="1" ht="12.75">
      <c r="B7" s="22"/>
      <c r="C7" s="22" t="s">
        <v>135</v>
      </c>
      <c r="D7" s="22"/>
      <c r="E7" s="22"/>
      <c r="F7" s="22"/>
    </row>
    <row r="8" spans="2:6" s="5" customFormat="1" ht="12.75">
      <c r="B8" s="22"/>
      <c r="C8" s="22"/>
      <c r="D8" s="15"/>
      <c r="E8" s="22"/>
      <c r="F8" s="22"/>
    </row>
    <row r="9" ht="12.75">
      <c r="E9" s="23"/>
    </row>
    <row r="10" spans="2:6" s="8" customFormat="1" ht="12.75">
      <c r="B10" s="15"/>
      <c r="D10" s="25"/>
      <c r="E10" s="15"/>
      <c r="F10" s="15"/>
    </row>
    <row r="11" spans="2:6" s="8" customFormat="1" ht="12.75">
      <c r="B11" s="15"/>
      <c r="D11" s="25"/>
      <c r="E11" s="25"/>
      <c r="F11" s="15"/>
    </row>
    <row r="12" spans="2:6" s="8" customFormat="1" ht="12.75">
      <c r="B12" s="15"/>
      <c r="C12" s="15" t="s">
        <v>27</v>
      </c>
      <c r="D12" s="25"/>
      <c r="E12" s="24"/>
      <c r="F12" s="15"/>
    </row>
    <row r="13" spans="2:6" s="8" customFormat="1" ht="12.75">
      <c r="B13" s="15" t="s">
        <v>25</v>
      </c>
      <c r="C13" s="15" t="s">
        <v>28</v>
      </c>
      <c r="D13" s="15" t="s">
        <v>30</v>
      </c>
      <c r="E13" s="15" t="s">
        <v>32</v>
      </c>
      <c r="F13" s="15"/>
    </row>
    <row r="14" spans="2:6" s="8" customFormat="1" ht="12.75">
      <c r="B14" s="15" t="s">
        <v>26</v>
      </c>
      <c r="C14" s="15" t="s">
        <v>29</v>
      </c>
      <c r="D14" s="15" t="s">
        <v>31</v>
      </c>
      <c r="E14" s="15" t="s">
        <v>33</v>
      </c>
      <c r="F14" s="15" t="s">
        <v>34</v>
      </c>
    </row>
    <row r="15" spans="2:6" s="8" customFormat="1" ht="12.75">
      <c r="B15" s="15" t="s">
        <v>119</v>
      </c>
      <c r="C15" s="15" t="s">
        <v>119</v>
      </c>
      <c r="D15" s="15" t="s">
        <v>119</v>
      </c>
      <c r="E15" s="15" t="s">
        <v>119</v>
      </c>
      <c r="F15" s="15" t="s">
        <v>119</v>
      </c>
    </row>
    <row r="17" spans="1:6" ht="12.75">
      <c r="A17" s="1" t="s">
        <v>122</v>
      </c>
      <c r="B17" s="23">
        <v>39669000</v>
      </c>
      <c r="C17" s="23">
        <v>15932079</v>
      </c>
      <c r="D17" s="23">
        <v>1963740</v>
      </c>
      <c r="E17" s="23">
        <v>35518</v>
      </c>
      <c r="F17" s="11">
        <f>SUM(B17:E17)</f>
        <v>57600337</v>
      </c>
    </row>
    <row r="18" spans="1:6" ht="12.75">
      <c r="A18" s="1" t="s">
        <v>123</v>
      </c>
      <c r="B18" s="16">
        <v>0</v>
      </c>
      <c r="C18" s="16">
        <v>571234</v>
      </c>
      <c r="D18" s="16">
        <v>0</v>
      </c>
      <c r="E18" s="16">
        <v>0</v>
      </c>
      <c r="F18" s="16">
        <f>SUM(B18:E18)</f>
        <v>571234</v>
      </c>
    </row>
    <row r="19" spans="1:6" ht="12.75">
      <c r="A19" s="1" t="s">
        <v>124</v>
      </c>
      <c r="B19" s="23">
        <f>SUM(B17:B18)</f>
        <v>39669000</v>
      </c>
      <c r="C19" s="23">
        <f>SUM(C17:C18)</f>
        <v>16503313</v>
      </c>
      <c r="D19" s="23">
        <f>SUM(D17:D18)</f>
        <v>1963740</v>
      </c>
      <c r="E19" s="23">
        <f>SUM(E17:E18)</f>
        <v>35518</v>
      </c>
      <c r="F19" s="23">
        <f>SUM(F17:F18)</f>
        <v>58171571</v>
      </c>
    </row>
    <row r="21" spans="1:6" ht="12.75">
      <c r="A21" s="1" t="s">
        <v>121</v>
      </c>
      <c r="B21" s="11">
        <v>915000</v>
      </c>
      <c r="C21" s="11">
        <v>0</v>
      </c>
      <c r="D21" s="11">
        <v>0</v>
      </c>
      <c r="E21" s="11">
        <v>0</v>
      </c>
      <c r="F21" s="11">
        <f>SUM(B21:E21)</f>
        <v>915000</v>
      </c>
    </row>
    <row r="23" spans="1:6" ht="12.75">
      <c r="A23" s="1" t="s">
        <v>72</v>
      </c>
      <c r="B23" s="11">
        <v>0</v>
      </c>
      <c r="C23" s="11">
        <f>'P&amp;L'!$E$44</f>
        <v>4645810</v>
      </c>
      <c r="D23" s="11">
        <v>0</v>
      </c>
      <c r="E23" s="11">
        <v>0</v>
      </c>
      <c r="F23" s="11">
        <f>SUM(B23:E23)</f>
        <v>4645810</v>
      </c>
    </row>
    <row r="25" spans="1:6" ht="12.75">
      <c r="A25" s="1" t="s">
        <v>125</v>
      </c>
      <c r="C25" s="11">
        <v>-576173</v>
      </c>
      <c r="D25" s="11">
        <v>0</v>
      </c>
      <c r="E25" s="11">
        <v>0</v>
      </c>
      <c r="F25" s="11">
        <v>-576173</v>
      </c>
    </row>
    <row r="27" spans="1:7" ht="13.5" thickBot="1">
      <c r="A27" s="1" t="s">
        <v>2</v>
      </c>
      <c r="B27" s="13">
        <f>SUM(B19:B26)</f>
        <v>40584000</v>
      </c>
      <c r="C27" s="13">
        <f>SUM(C19:C26)</f>
        <v>20572950</v>
      </c>
      <c r="D27" s="13">
        <f>SUM(D19:D26)</f>
        <v>1963740</v>
      </c>
      <c r="E27" s="13">
        <f>SUM(E19:E26)</f>
        <v>35518</v>
      </c>
      <c r="F27" s="13">
        <f>SUM(F19:F26)</f>
        <v>63156208</v>
      </c>
      <c r="G27" s="27"/>
    </row>
    <row r="28" ht="13.5" thickTop="1"/>
    <row r="30" spans="1:6" ht="12.75">
      <c r="A30" s="1" t="s">
        <v>136</v>
      </c>
      <c r="B30" s="26">
        <v>19800000</v>
      </c>
      <c r="C30" s="12">
        <v>31080754</v>
      </c>
      <c r="D30" s="11">
        <v>1963740</v>
      </c>
      <c r="E30" s="11">
        <v>35518</v>
      </c>
      <c r="F30" s="11">
        <f>SUM(B30:E30)</f>
        <v>52880012</v>
      </c>
    </row>
    <row r="31" spans="1:6" ht="12.75">
      <c r="A31" s="1" t="s">
        <v>123</v>
      </c>
      <c r="B31" s="16">
        <v>0</v>
      </c>
      <c r="C31" s="16">
        <v>285120</v>
      </c>
      <c r="D31" s="16">
        <v>0</v>
      </c>
      <c r="E31" s="16">
        <v>0</v>
      </c>
      <c r="F31" s="16">
        <f>SUM(B31:E31)</f>
        <v>285120</v>
      </c>
    </row>
    <row r="32" spans="1:6" ht="12.75">
      <c r="A32" s="1" t="s">
        <v>138</v>
      </c>
      <c r="B32" s="11">
        <f>SUM(B30:B31)</f>
        <v>19800000</v>
      </c>
      <c r="C32" s="11">
        <f>SUM(C30:C31)</f>
        <v>31365874</v>
      </c>
      <c r="D32" s="11">
        <f>SUM(D30:D31)</f>
        <v>1963740</v>
      </c>
      <c r="E32" s="11">
        <f>SUM(E30:E31)</f>
        <v>35518</v>
      </c>
      <c r="F32" s="11">
        <f>SUM(F30:F31)</f>
        <v>53165132</v>
      </c>
    </row>
    <row r="34" spans="1:6" ht="12.75">
      <c r="A34" s="1" t="s">
        <v>101</v>
      </c>
      <c r="B34" s="11">
        <v>19800000</v>
      </c>
      <c r="C34" s="11">
        <v>-19800000</v>
      </c>
      <c r="D34" s="11">
        <v>0</v>
      </c>
      <c r="E34" s="11">
        <v>0</v>
      </c>
      <c r="F34" s="11">
        <f>SUM(B34:E34)</f>
        <v>0</v>
      </c>
    </row>
    <row r="35" spans="1:6" ht="12.75">
      <c r="A35" s="1" t="s">
        <v>102</v>
      </c>
      <c r="B35" s="11">
        <v>69000</v>
      </c>
      <c r="C35" s="11">
        <v>0</v>
      </c>
      <c r="D35" s="11">
        <v>0</v>
      </c>
      <c r="E35" s="11">
        <v>0</v>
      </c>
      <c r="F35" s="11">
        <f>SUM(B35:E35)</f>
        <v>69000</v>
      </c>
    </row>
    <row r="37" spans="1:6" ht="12.75">
      <c r="A37" s="1" t="s">
        <v>103</v>
      </c>
      <c r="B37" s="11">
        <v>0</v>
      </c>
      <c r="C37" s="11">
        <v>5222559</v>
      </c>
      <c r="D37" s="11">
        <v>0</v>
      </c>
      <c r="E37" s="11">
        <v>0</v>
      </c>
      <c r="F37" s="11">
        <f>SUM(B37:E37)</f>
        <v>5222559</v>
      </c>
    </row>
    <row r="39" spans="1:6" ht="12.75">
      <c r="A39" s="1" t="s">
        <v>137</v>
      </c>
      <c r="B39" s="11">
        <v>0</v>
      </c>
      <c r="C39" s="11">
        <v>-285120</v>
      </c>
      <c r="D39" s="11">
        <v>0</v>
      </c>
      <c r="E39" s="11">
        <v>0</v>
      </c>
      <c r="F39" s="11">
        <f>SUM(B39:E39)</f>
        <v>-285120</v>
      </c>
    </row>
    <row r="41" spans="1:6" ht="13.5" thickBot="1">
      <c r="A41" s="1" t="s">
        <v>78</v>
      </c>
      <c r="B41" s="13">
        <f>SUM(B32:B40)</f>
        <v>39669000</v>
      </c>
      <c r="C41" s="13">
        <f>SUM(C32:C40)</f>
        <v>16503313</v>
      </c>
      <c r="D41" s="13">
        <f>SUM(D32:D40)</f>
        <v>1963740</v>
      </c>
      <c r="E41" s="13">
        <f>SUM(E32:E40)</f>
        <v>35518</v>
      </c>
      <c r="F41" s="13">
        <f>SUM(F32:F40)</f>
        <v>58171571</v>
      </c>
    </row>
    <row r="42" ht="13.5" thickTop="1"/>
    <row r="43" spans="1:5" s="5" customFormat="1" ht="12.75">
      <c r="A43" s="5" t="s">
        <v>83</v>
      </c>
      <c r="B43" s="8"/>
      <c r="C43" s="22"/>
      <c r="E43" s="22"/>
    </row>
    <row r="44" spans="1:5" s="5" customFormat="1" ht="12.75">
      <c r="A44" s="5" t="s">
        <v>126</v>
      </c>
      <c r="B44" s="8"/>
      <c r="C44" s="22"/>
      <c r="E44" s="22"/>
    </row>
    <row r="46" ht="12.75">
      <c r="A46" s="1" t="s">
        <v>51</v>
      </c>
    </row>
    <row r="53" ht="12.75">
      <c r="A53" s="1" t="s">
        <v>100</v>
      </c>
    </row>
  </sheetData>
  <printOptions/>
  <pageMargins left="0.53" right="0.18" top="1" bottom="1" header="0.5" footer="0.5"/>
  <pageSetup fitToHeight="1" fitToWidth="1" horizontalDpi="600" verticalDpi="600" orientation="portrait" scale="96" r:id="rId2"/>
  <headerFooter alignWithMargins="0">
    <oddHeader>&amp;L&amp;"Times New Roman,Regular"&amp;8Tempatan No :74125-V</oddHeader>
    <oddFooter>&amp;L&amp;"Times New Roman,Regular"&amp;8UMS Holdings Berhad Interim Report Q4 2002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B60">
      <selection activeCell="C65" sqref="C65"/>
    </sheetView>
  </sheetViews>
  <sheetFormatPr defaultColWidth="9.140625" defaultRowHeight="12.75"/>
  <cols>
    <col min="1" max="1" width="45.8515625" style="1" customWidth="1"/>
    <col min="2" max="2" width="10.7109375" style="1" customWidth="1"/>
    <col min="3" max="3" width="16.7109375" style="11" customWidth="1"/>
    <col min="4" max="4" width="4.28125" style="1" customWidth="1"/>
    <col min="5" max="5" width="17.00390625" style="11" customWidth="1"/>
    <col min="6" max="16384" width="9.140625" style="1" customWidth="1"/>
  </cols>
  <sheetData>
    <row r="1" ht="12.75">
      <c r="A1" s="5" t="s">
        <v>104</v>
      </c>
    </row>
    <row r="2" ht="12.75">
      <c r="A2" s="5" t="s">
        <v>0</v>
      </c>
    </row>
    <row r="3" ht="12.75">
      <c r="A3" s="5"/>
    </row>
    <row r="5" spans="1:5" s="5" customFormat="1" ht="14.25">
      <c r="A5" s="6" t="s">
        <v>35</v>
      </c>
      <c r="C5" s="22"/>
      <c r="E5" s="22"/>
    </row>
    <row r="6" spans="1:5" s="5" customFormat="1" ht="14.25">
      <c r="A6" s="6" t="s">
        <v>71</v>
      </c>
      <c r="C6" s="22"/>
      <c r="E6" s="22"/>
    </row>
    <row r="9" spans="3:5" ht="12.75">
      <c r="C9" s="14" t="s">
        <v>15</v>
      </c>
      <c r="D9" s="10"/>
      <c r="E9" s="14" t="s">
        <v>47</v>
      </c>
    </row>
    <row r="10" spans="3:5" ht="12.75">
      <c r="C10" s="15" t="s">
        <v>119</v>
      </c>
      <c r="D10" s="8"/>
      <c r="E10" s="15" t="s">
        <v>119</v>
      </c>
    </row>
    <row r="12" ht="12.75">
      <c r="A12" s="5" t="s">
        <v>58</v>
      </c>
    </row>
    <row r="13" ht="12.75">
      <c r="A13" s="1" t="s">
        <v>100</v>
      </c>
    </row>
    <row r="14" spans="1:5" ht="12.75">
      <c r="A14" s="1" t="s">
        <v>56</v>
      </c>
      <c r="C14" s="11">
        <v>6906486</v>
      </c>
      <c r="E14" s="11">
        <v>7904384</v>
      </c>
    </row>
    <row r="15" ht="12.75">
      <c r="C15" s="11" t="s">
        <v>100</v>
      </c>
    </row>
    <row r="16" ht="12.75">
      <c r="A16" s="1" t="s">
        <v>59</v>
      </c>
    </row>
    <row r="18" spans="1:5" ht="12.75">
      <c r="A18" s="1" t="s">
        <v>105</v>
      </c>
      <c r="C18" s="11">
        <v>19385</v>
      </c>
      <c r="E18" s="11">
        <v>4841</v>
      </c>
    </row>
    <row r="19" spans="1:5" ht="12.75">
      <c r="A19" s="1" t="s">
        <v>106</v>
      </c>
      <c r="C19" s="11">
        <v>100583</v>
      </c>
      <c r="E19" s="11">
        <v>100583</v>
      </c>
    </row>
    <row r="20" spans="1:5" ht="12.75">
      <c r="A20" s="1" t="s">
        <v>36</v>
      </c>
      <c r="C20" s="11">
        <v>1408500</v>
      </c>
      <c r="E20" s="11">
        <v>1436002</v>
      </c>
    </row>
    <row r="21" spans="1:5" ht="12.75">
      <c r="A21" s="1" t="s">
        <v>107</v>
      </c>
      <c r="C21" s="11">
        <v>27928</v>
      </c>
      <c r="E21" s="11">
        <v>1974</v>
      </c>
    </row>
    <row r="22" spans="1:5" ht="12.75">
      <c r="A22" s="1" t="s">
        <v>37</v>
      </c>
      <c r="C22" s="11">
        <v>13377</v>
      </c>
      <c r="E22" s="11">
        <v>115045</v>
      </c>
    </row>
    <row r="23" spans="1:5" ht="12.75">
      <c r="A23" s="1" t="s">
        <v>108</v>
      </c>
      <c r="C23" s="11">
        <v>-7166</v>
      </c>
      <c r="E23" s="11">
        <v>-74916</v>
      </c>
    </row>
    <row r="24" spans="1:5" ht="12.75">
      <c r="A24" s="1" t="s">
        <v>109</v>
      </c>
      <c r="C24" s="11">
        <v>45613</v>
      </c>
      <c r="E24" s="11">
        <v>219006</v>
      </c>
    </row>
    <row r="25" spans="1:5" ht="12.75">
      <c r="A25" s="1" t="s">
        <v>110</v>
      </c>
      <c r="C25" s="11">
        <v>-1247500</v>
      </c>
      <c r="E25" s="11">
        <v>-1616432</v>
      </c>
    </row>
    <row r="26" spans="1:5" ht="12.75">
      <c r="A26" s="1" t="s">
        <v>111</v>
      </c>
      <c r="C26" s="11">
        <v>-594037</v>
      </c>
      <c r="E26" s="11">
        <v>-85737</v>
      </c>
    </row>
    <row r="27" spans="1:5" ht="12.75">
      <c r="A27" s="1" t="s">
        <v>112</v>
      </c>
      <c r="C27" s="16"/>
      <c r="D27" s="4"/>
      <c r="E27" s="16">
        <v>62960</v>
      </c>
    </row>
    <row r="29" spans="1:5" ht="12.75">
      <c r="A29" s="5" t="s">
        <v>60</v>
      </c>
      <c r="C29" s="11">
        <f>SUM(C14:C27)</f>
        <v>6673169</v>
      </c>
      <c r="E29" s="11">
        <f>SUM(E14:E27)</f>
        <v>8067710</v>
      </c>
    </row>
    <row r="30" ht="12.75">
      <c r="A30" s="5"/>
    </row>
    <row r="31" spans="1:5" ht="12.75">
      <c r="A31" s="1" t="s">
        <v>128</v>
      </c>
      <c r="C31" s="11">
        <v>886566</v>
      </c>
      <c r="E31" s="11">
        <v>1890159</v>
      </c>
    </row>
    <row r="32" spans="1:5" ht="12.75">
      <c r="A32" s="1" t="s">
        <v>129</v>
      </c>
      <c r="C32" s="11">
        <f>2605169+259999+1</f>
        <v>2865169</v>
      </c>
      <c r="E32" s="11">
        <v>3845494</v>
      </c>
    </row>
    <row r="33" spans="1:5" ht="12.75">
      <c r="A33" s="1" t="s">
        <v>70</v>
      </c>
      <c r="C33" s="11">
        <v>-40987</v>
      </c>
      <c r="E33" s="11">
        <v>-3471434</v>
      </c>
    </row>
    <row r="34" spans="3:5" ht="12.75">
      <c r="C34" s="16"/>
      <c r="D34" s="4"/>
      <c r="E34" s="16"/>
    </row>
    <row r="36" spans="1:5" ht="12.75">
      <c r="A36" s="5" t="s">
        <v>38</v>
      </c>
      <c r="C36" s="11">
        <f>SUM(C29:C34)</f>
        <v>10383917</v>
      </c>
      <c r="E36" s="11">
        <f>SUM(E29:E34)</f>
        <v>10331929</v>
      </c>
    </row>
    <row r="38" spans="1:5" ht="12.75">
      <c r="A38" s="1" t="s">
        <v>39</v>
      </c>
      <c r="C38" s="11">
        <v>-13377</v>
      </c>
      <c r="E38" s="11">
        <v>-115045</v>
      </c>
    </row>
    <row r="39" spans="1:5" ht="12.75">
      <c r="A39" s="1" t="s">
        <v>40</v>
      </c>
      <c r="C39" s="16">
        <v>-4481863</v>
      </c>
      <c r="D39" s="4"/>
      <c r="E39" s="16">
        <v>-1145323</v>
      </c>
    </row>
    <row r="41" spans="1:5" ht="12.75">
      <c r="A41" s="5" t="s">
        <v>61</v>
      </c>
      <c r="C41" s="11">
        <f>SUM(C36:C39)</f>
        <v>5888677</v>
      </c>
      <c r="E41" s="11">
        <f>SUM(E36:E39)</f>
        <v>9071561</v>
      </c>
    </row>
    <row r="42" spans="1:5" ht="12.75">
      <c r="A42" s="5"/>
      <c r="C42" s="1"/>
      <c r="E42" s="1"/>
    </row>
    <row r="43" spans="1:5" ht="12.75">
      <c r="A43" s="5"/>
      <c r="C43" s="1"/>
      <c r="E43" s="1"/>
    </row>
    <row r="44" spans="1:5" ht="12.75">
      <c r="A44" s="5"/>
      <c r="C44" s="1"/>
      <c r="E44" s="1"/>
    </row>
    <row r="45" spans="1:5" ht="12.75">
      <c r="A45" s="5"/>
      <c r="C45" s="1"/>
      <c r="E45" s="1"/>
    </row>
    <row r="46" spans="1:5" ht="12.75">
      <c r="A46" s="5"/>
      <c r="C46" s="1"/>
      <c r="E46" s="1"/>
    </row>
    <row r="47" spans="1:5" ht="12.75">
      <c r="A47" s="5"/>
      <c r="C47" s="1"/>
      <c r="E47" s="1"/>
    </row>
    <row r="48" spans="1:5" ht="12.75">
      <c r="A48" s="5"/>
      <c r="C48" s="1"/>
      <c r="E48" s="1"/>
    </row>
    <row r="49" ht="12.75">
      <c r="A49" s="5"/>
    </row>
    <row r="50" ht="12.75">
      <c r="A50" s="5"/>
    </row>
    <row r="51" ht="12.75">
      <c r="A51" s="5"/>
    </row>
    <row r="55" ht="12.75">
      <c r="A55" s="5" t="s">
        <v>89</v>
      </c>
    </row>
    <row r="56" ht="12.75">
      <c r="A56" s="5" t="s">
        <v>0</v>
      </c>
    </row>
    <row r="57" ht="12.75">
      <c r="A57" s="5"/>
    </row>
    <row r="59" spans="1:5" s="5" customFormat="1" ht="14.25">
      <c r="A59" s="6" t="s">
        <v>35</v>
      </c>
      <c r="C59" s="22"/>
      <c r="E59" s="22"/>
    </row>
    <row r="60" spans="1:5" s="5" customFormat="1" ht="14.25">
      <c r="A60" s="6" t="s">
        <v>71</v>
      </c>
      <c r="C60" s="22"/>
      <c r="E60" s="22"/>
    </row>
    <row r="63" spans="3:5" ht="12.75">
      <c r="C63" s="14" t="s">
        <v>15</v>
      </c>
      <c r="D63" s="10"/>
      <c r="E63" s="14" t="s">
        <v>47</v>
      </c>
    </row>
    <row r="64" spans="3:5" ht="12.75">
      <c r="C64" s="15" t="s">
        <v>119</v>
      </c>
      <c r="D64" s="8"/>
      <c r="E64" s="15" t="s">
        <v>119</v>
      </c>
    </row>
    <row r="65" ht="12.75">
      <c r="D65" s="4"/>
    </row>
    <row r="66" spans="1:5" ht="12.75">
      <c r="A66" s="5" t="s">
        <v>62</v>
      </c>
      <c r="C66" s="11">
        <f>$C$41</f>
        <v>5888677</v>
      </c>
      <c r="D66" s="4"/>
      <c r="E66" s="11">
        <v>9071561</v>
      </c>
    </row>
    <row r="67" ht="12.75">
      <c r="D67" s="4"/>
    </row>
    <row r="68" spans="1:4" ht="12.75">
      <c r="A68" s="5" t="s">
        <v>63</v>
      </c>
      <c r="C68" s="23"/>
      <c r="D68" s="4"/>
    </row>
    <row r="69" spans="3:5" ht="12.75">
      <c r="C69" s="16"/>
      <c r="D69" s="4"/>
      <c r="E69" s="16"/>
    </row>
    <row r="70" spans="1:5" ht="12.75">
      <c r="A70" s="1" t="s">
        <v>64</v>
      </c>
      <c r="C70" s="18">
        <v>732825</v>
      </c>
      <c r="D70" s="3"/>
      <c r="E70" s="18">
        <v>195327</v>
      </c>
    </row>
    <row r="71" spans="1:5" ht="12.75">
      <c r="A71" s="1" t="s">
        <v>65</v>
      </c>
      <c r="C71" s="19">
        <v>-2298338</v>
      </c>
      <c r="D71" s="4"/>
      <c r="E71" s="19">
        <v>-1616909</v>
      </c>
    </row>
    <row r="72" spans="3:5" ht="12.75">
      <c r="C72" s="23"/>
      <c r="D72" s="4"/>
      <c r="E72" s="23"/>
    </row>
    <row r="73" spans="1:5" ht="12.75">
      <c r="A73" s="5" t="s">
        <v>41</v>
      </c>
      <c r="C73" s="23">
        <f>SUM(C70:C72)</f>
        <v>-1565513</v>
      </c>
      <c r="D73" s="4"/>
      <c r="E73" s="23">
        <f>SUM(E70:E72)</f>
        <v>-1421582</v>
      </c>
    </row>
    <row r="75" ht="12.75">
      <c r="A75" s="5" t="s">
        <v>69</v>
      </c>
    </row>
    <row r="76" ht="12.75">
      <c r="A76" s="5"/>
    </row>
    <row r="77" spans="1:5" ht="12.75">
      <c r="A77" s="1" t="s">
        <v>113</v>
      </c>
      <c r="C77" s="17">
        <v>-779507</v>
      </c>
      <c r="D77" s="4"/>
      <c r="E77" s="17">
        <v>-705676</v>
      </c>
    </row>
    <row r="78" spans="1:5" ht="12.75">
      <c r="A78" s="1" t="s">
        <v>42</v>
      </c>
      <c r="C78" s="18">
        <v>0</v>
      </c>
      <c r="D78" s="4"/>
      <c r="E78" s="18">
        <v>-1628580</v>
      </c>
    </row>
    <row r="79" spans="1:5" ht="12.75">
      <c r="A79" s="1" t="s">
        <v>114</v>
      </c>
      <c r="C79" s="18">
        <v>-154789</v>
      </c>
      <c r="D79" s="4"/>
      <c r="E79" s="18">
        <v>-63209</v>
      </c>
    </row>
    <row r="80" spans="1:5" ht="12.75">
      <c r="A80" s="1" t="s">
        <v>115</v>
      </c>
      <c r="C80" s="18">
        <v>-576173</v>
      </c>
      <c r="D80" s="4"/>
      <c r="E80" s="18">
        <v>-295920</v>
      </c>
    </row>
    <row r="81" spans="1:5" ht="12.75">
      <c r="A81" s="1" t="s">
        <v>116</v>
      </c>
      <c r="C81" s="19">
        <v>915000</v>
      </c>
      <c r="D81" s="4"/>
      <c r="E81" s="19">
        <v>69000</v>
      </c>
    </row>
    <row r="83" spans="1:5" ht="12.75">
      <c r="A83" s="5" t="s">
        <v>66</v>
      </c>
      <c r="C83" s="16">
        <f>SUM(C77:C81)</f>
        <v>-595469</v>
      </c>
      <c r="D83" s="4"/>
      <c r="E83" s="16">
        <f>SUM(E77:E81)</f>
        <v>-2624385</v>
      </c>
    </row>
    <row r="84" spans="1:2" ht="12.75">
      <c r="A84" s="5" t="s">
        <v>100</v>
      </c>
      <c r="B84" s="1" t="s">
        <v>100</v>
      </c>
    </row>
    <row r="86" spans="1:5" ht="12.75">
      <c r="A86" s="5" t="s">
        <v>67</v>
      </c>
      <c r="C86" s="11">
        <f>+C83+C73+C41</f>
        <v>3727695</v>
      </c>
      <c r="E86" s="11">
        <f>+E83+E73+E41</f>
        <v>5025594</v>
      </c>
    </row>
    <row r="87" ht="12.75">
      <c r="A87" s="5"/>
    </row>
    <row r="88" ht="12.75">
      <c r="C88" s="11" t="s">
        <v>100</v>
      </c>
    </row>
    <row r="89" spans="1:5" ht="12.75">
      <c r="A89" s="5" t="s">
        <v>117</v>
      </c>
      <c r="C89" s="11">
        <v>9390767</v>
      </c>
      <c r="E89" s="11">
        <v>4365173</v>
      </c>
    </row>
    <row r="90" spans="1:5" ht="12.75">
      <c r="A90" s="5"/>
      <c r="C90" s="16"/>
      <c r="D90" s="4"/>
      <c r="E90" s="16"/>
    </row>
    <row r="92" spans="1:5" ht="13.5" thickBot="1">
      <c r="A92" s="5" t="s">
        <v>118</v>
      </c>
      <c r="C92" s="20">
        <f>+C86+C89</f>
        <v>13118462</v>
      </c>
      <c r="E92" s="20">
        <f>+E86+E89</f>
        <v>9390767</v>
      </c>
    </row>
    <row r="93" spans="1:4" ht="13.5" thickTop="1">
      <c r="A93" s="5"/>
      <c r="D93" s="4"/>
    </row>
    <row r="95" ht="12.75">
      <c r="A95" s="5" t="s">
        <v>68</v>
      </c>
    </row>
    <row r="96" spans="1:5" ht="12.75">
      <c r="A96" s="1" t="s">
        <v>43</v>
      </c>
      <c r="C96" s="11">
        <v>9006902</v>
      </c>
      <c r="E96" s="11">
        <v>6046700</v>
      </c>
    </row>
    <row r="97" spans="1:5" ht="12.75">
      <c r="A97" s="1" t="s">
        <v>7</v>
      </c>
      <c r="C97" s="11">
        <v>4111560</v>
      </c>
      <c r="E97" s="11">
        <v>3344067</v>
      </c>
    </row>
    <row r="99" spans="3:5" ht="13.5" thickBot="1">
      <c r="C99" s="13">
        <f>SUM(C96:C98)</f>
        <v>13118462</v>
      </c>
      <c r="D99" s="4"/>
      <c r="E99" s="13">
        <f>+E96+E97</f>
        <v>9390767</v>
      </c>
    </row>
    <row r="100" spans="3:5" ht="13.5" thickTop="1">
      <c r="C100" s="23"/>
      <c r="D100" s="4"/>
      <c r="E100" s="23"/>
    </row>
    <row r="101" spans="3:5" ht="12.75">
      <c r="C101" s="23"/>
      <c r="D101" s="4"/>
      <c r="E101" s="23"/>
    </row>
    <row r="102" spans="1:5" s="5" customFormat="1" ht="12.75">
      <c r="A102" s="5" t="s">
        <v>82</v>
      </c>
      <c r="B102" s="8"/>
      <c r="C102" s="22"/>
      <c r="E102" s="22"/>
    </row>
    <row r="103" spans="1:5" s="5" customFormat="1" ht="12.75">
      <c r="A103" s="5" t="s">
        <v>134</v>
      </c>
      <c r="B103" s="8"/>
      <c r="C103" s="22"/>
      <c r="E103" s="22"/>
    </row>
    <row r="104" spans="2:6" ht="12.75">
      <c r="B104" s="11"/>
      <c r="D104" s="11"/>
      <c r="F104" s="11"/>
    </row>
    <row r="105" ht="12.75">
      <c r="A105" s="1" t="s">
        <v>51</v>
      </c>
    </row>
  </sheetData>
  <printOptions/>
  <pageMargins left="0.75" right="0.18" top="0.89" bottom="0.95" header="0.35" footer="0.5"/>
  <pageSetup horizontalDpi="600" verticalDpi="600" orientation="portrait" scale="95" r:id="rId1"/>
  <headerFooter alignWithMargins="0">
    <oddHeader>&amp;L&amp;"Times New Roman,Regular"&amp;8Tempatan No. :74125-V</oddHeader>
    <oddFooter>&amp;L&amp;"Times New Roman,Regular"&amp;8UMS Holdings Berhad Interim Report Q4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</dc:creator>
  <cp:keywords/>
  <dc:description/>
  <cp:lastModifiedBy>Paul Chuah</cp:lastModifiedBy>
  <cp:lastPrinted>2002-11-28T03:31:34Z</cp:lastPrinted>
  <dcterms:created xsi:type="dcterms:W3CDTF">2002-10-18T03:28:47Z</dcterms:created>
  <dcterms:modified xsi:type="dcterms:W3CDTF">2002-11-27T01:36:36Z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